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'IS-中'!$E$35</definedName>
    <definedName name="Col02_P2" localSheetId="0">'BS-中'!#REF!</definedName>
    <definedName name="Col03_1" localSheetId="1">'IS-中'!$G$35</definedName>
    <definedName name="Col03_P2" localSheetId="0">'BS-中'!#REF!</definedName>
    <definedName name="Col04_1" localSheetId="1">'IS-中'!$I$35</definedName>
    <definedName name="Col04_P2" localSheetId="0">'BS-中'!$A$9</definedName>
    <definedName name="DataEnd" localSheetId="0">'BS-中'!$A$20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calcId="125725" iterateCount="1"/>
</workbook>
</file>

<file path=xl/calcChain.xml><?xml version="1.0" encoding="utf-8"?>
<calcChain xmlns="http://schemas.openxmlformats.org/spreadsheetml/2006/main">
  <c r="G33" i="2"/>
  <c r="C33"/>
  <c r="I27"/>
  <c r="E27"/>
  <c r="C23"/>
  <c r="G18"/>
  <c r="C18"/>
  <c r="E16"/>
  <c r="G12"/>
  <c r="G25" s="1"/>
  <c r="C12"/>
  <c r="C25" s="1"/>
  <c r="I10"/>
  <c r="E10"/>
  <c r="I8"/>
  <c r="G23" i="1"/>
  <c r="C23"/>
  <c r="C26" s="1"/>
  <c r="Q19"/>
  <c r="M19"/>
  <c r="O19" s="1"/>
  <c r="G12"/>
  <c r="G26" s="1"/>
  <c r="C12"/>
  <c r="E12" s="1"/>
  <c r="Q11"/>
  <c r="Q26" s="1"/>
  <c r="M11"/>
  <c r="M26" s="1"/>
  <c r="Q6"/>
  <c r="M6"/>
  <c r="G35" i="2" l="1"/>
  <c r="G29"/>
  <c r="I25"/>
  <c r="O10" i="1"/>
  <c r="E10"/>
  <c r="O9"/>
  <c r="E9"/>
  <c r="E20"/>
  <c r="E23" s="1"/>
  <c r="O18"/>
  <c r="O17"/>
  <c r="O15"/>
  <c r="I20"/>
  <c r="I23" s="1"/>
  <c r="S18"/>
  <c r="S17"/>
  <c r="S15"/>
  <c r="S19" s="1"/>
  <c r="I15"/>
  <c r="S10"/>
  <c r="I10"/>
  <c r="S9"/>
  <c r="S11" s="1"/>
  <c r="I9"/>
  <c r="I12" s="1"/>
  <c r="C35" i="2"/>
  <c r="C29"/>
  <c r="E25"/>
  <c r="O11" i="1"/>
  <c r="E12" i="2"/>
  <c r="I12"/>
  <c r="E35" l="1"/>
  <c r="E29"/>
  <c r="I35"/>
  <c r="I29"/>
</calcChain>
</file>

<file path=xl/comments1.xml><?xml version="1.0" encoding="utf-8"?>
<comments xmlns="http://schemas.openxmlformats.org/spreadsheetml/2006/main">
  <authors>
    <author>F225159977</author>
  </authors>
  <commentList>
    <comment ref="C10" authorId="0">
      <text>
        <r>
          <rPr>
            <b/>
            <sz val="12"/>
            <color indexed="81"/>
            <rFont val="細明體"/>
            <family val="3"/>
            <charset val="136"/>
          </rPr>
          <t>其他應收款+非關係人應收收益</t>
        </r>
      </text>
    </comment>
  </commentList>
</comments>
</file>

<file path=xl/sharedStrings.xml><?xml version="1.0" encoding="utf-8"?>
<sst xmlns="http://schemas.openxmlformats.org/spreadsheetml/2006/main" count="104" uniqueCount="64">
  <si>
    <t>臺灣新光保險經紀人股份有限公司</t>
  </si>
  <si>
    <r>
      <t>資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產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負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債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  <charset val="136"/>
      </rPr>
      <t>表</t>
    </r>
  </si>
  <si>
    <t>民國一Ｏ二年及一Ｏ一年三月三十一日</t>
    <phoneticPr fontId="5" type="noConversion"/>
  </si>
  <si>
    <t>單位：新台幣元</t>
  </si>
  <si>
    <t>一Ｏ二年三月三十一日</t>
    <phoneticPr fontId="5" type="noConversion"/>
  </si>
  <si>
    <t>一Ｏ一年三月三十一日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</si>
  <si>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</si>
  <si>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</si>
  <si>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</si>
  <si>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</si>
  <si>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</si>
  <si>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</si>
  <si>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  <phoneticPr fontId="5" type="noConversion"/>
  </si>
  <si>
    <t>應付費用</t>
    <phoneticPr fontId="5" type="noConversion"/>
  </si>
  <si>
    <t>應收帳款</t>
  </si>
  <si>
    <t>其他流動負債</t>
    <phoneticPr fontId="5" type="noConversion"/>
  </si>
  <si>
    <t>其他流動資產</t>
    <phoneticPr fontId="5" type="noConversion"/>
  </si>
  <si>
    <t>-</t>
    <phoneticPr fontId="5" type="noConversion"/>
  </si>
  <si>
    <t>流動負債合計</t>
  </si>
  <si>
    <t>流動資產合計</t>
  </si>
  <si>
    <t>投資</t>
    <phoneticPr fontId="5" type="noConversion"/>
  </si>
  <si>
    <t>股東權益</t>
    <phoneticPr fontId="5" type="noConversion"/>
  </si>
  <si>
    <t>持有至到期日金融資產－非流動</t>
    <phoneticPr fontId="5" type="noConversion"/>
  </si>
  <si>
    <r>
      <t>股本</t>
    </r>
    <r>
      <rPr>
        <sz val="14"/>
        <rFont val="Times New Roman"/>
        <family val="1"/>
      </rPr>
      <t>-</t>
    </r>
    <r>
      <rPr>
        <sz val="14"/>
        <rFont val="標楷體"/>
        <family val="4"/>
        <charset val="136"/>
      </rPr>
      <t>每股面額</t>
    </r>
    <r>
      <rPr>
        <sz val="14"/>
        <rFont val="Times New Roman"/>
        <family val="1"/>
      </rPr>
      <t>10</t>
    </r>
    <r>
      <rPr>
        <sz val="14"/>
        <rFont val="標楷體"/>
        <family val="4"/>
        <charset val="136"/>
      </rPr>
      <t>元，額定及發行</t>
    </r>
    <r>
      <rPr>
        <sz val="14"/>
        <rFont val="Times New Roman"/>
        <family val="1"/>
      </rPr>
      <t>600,000</t>
    </r>
    <r>
      <rPr>
        <sz val="14"/>
        <rFont val="標楷體"/>
        <family val="4"/>
        <charset val="136"/>
      </rPr>
      <t>股</t>
    </r>
    <phoneticPr fontId="5" type="noConversion"/>
  </si>
  <si>
    <t>保留盈餘</t>
  </si>
  <si>
    <t>固定資產淨額</t>
    <phoneticPr fontId="5" type="noConversion"/>
  </si>
  <si>
    <t>法定盈餘公積</t>
  </si>
  <si>
    <t>未分配盈餘</t>
  </si>
  <si>
    <t>其他資產</t>
  </si>
  <si>
    <t>股東權益合計</t>
  </si>
  <si>
    <t>存出保證金</t>
    <phoneticPr fontId="5" type="noConversion"/>
  </si>
  <si>
    <t>遞延費用-電腦軟體開發</t>
  </si>
  <si>
    <t>減：累計攤銷-電腦軟體開發</t>
  </si>
  <si>
    <t xml:space="preserve">    其他資產合計</t>
    <phoneticPr fontId="5" type="noConversion"/>
  </si>
  <si>
    <t>資　　產　　總　　計</t>
  </si>
  <si>
    <t xml:space="preserve"> 負債及股東權益總計</t>
    <phoneticPr fontId="5" type="noConversion"/>
  </si>
  <si>
    <t xml:space="preserve">     負責人：</t>
    <phoneticPr fontId="5" type="noConversion"/>
  </si>
  <si>
    <t>經理人：</t>
  </si>
  <si>
    <t>主辦會計：</t>
  </si>
  <si>
    <t>臺灣新光保險經紀人股份有限公司</t>
    <phoneticPr fontId="14" type="noConversion"/>
  </si>
  <si>
    <r>
      <t>損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  <charset val="136"/>
      </rPr>
      <t>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  <charset val="136"/>
      </rPr>
      <t>表</t>
    </r>
  </si>
  <si>
    <t>民國一Ｏ二年及一Ｏ一年一月一日至三月三十一日</t>
    <phoneticPr fontId="14" type="noConversion"/>
  </si>
  <si>
    <t>一Ｏ二年第一季</t>
    <phoneticPr fontId="14" type="noConversion"/>
  </si>
  <si>
    <t>一Ｏ一年第一季</t>
    <phoneticPr fontId="14" type="noConversion"/>
  </si>
  <si>
    <t>營業收入</t>
    <phoneticPr fontId="14" type="noConversion"/>
  </si>
  <si>
    <t>營業費用</t>
    <phoneticPr fontId="14" type="noConversion"/>
  </si>
  <si>
    <t>營業利益</t>
    <phoneticPr fontId="14" type="noConversion"/>
  </si>
  <si>
    <t>營業外收入及利益</t>
  </si>
  <si>
    <t>利息收入</t>
    <phoneticPr fontId="14" type="noConversion"/>
  </si>
  <si>
    <t>-</t>
    <phoneticPr fontId="14" type="noConversion"/>
  </si>
  <si>
    <t>投資利益</t>
    <phoneticPr fontId="14" type="noConversion"/>
  </si>
  <si>
    <t>其他收入</t>
    <phoneticPr fontId="14" type="noConversion"/>
  </si>
  <si>
    <r>
      <t>營業外收入及利益合計</t>
    </r>
    <r>
      <rPr>
        <sz val="14"/>
        <rFont val="Times New Roman"/>
        <family val="1"/>
      </rPr>
      <t xml:space="preserve"> </t>
    </r>
    <phoneticPr fontId="14" type="noConversion"/>
  </si>
  <si>
    <t>營業外費用及損失</t>
  </si>
  <si>
    <t>金融資產評價損失</t>
    <phoneticPr fontId="14" type="noConversion"/>
  </si>
  <si>
    <t>其他支出</t>
    <phoneticPr fontId="14" type="noConversion"/>
  </si>
  <si>
    <r>
      <t>營業外費用及損失合計</t>
    </r>
    <r>
      <rPr>
        <sz val="14"/>
        <rFont val="Times New Roman"/>
        <family val="1"/>
      </rPr>
      <t xml:space="preserve"> </t>
    </r>
    <phoneticPr fontId="14" type="noConversion"/>
  </si>
  <si>
    <t>稅前利益</t>
    <phoneticPr fontId="14" type="noConversion"/>
  </si>
  <si>
    <t>所得稅費用</t>
    <phoneticPr fontId="14" type="noConversion"/>
  </si>
  <si>
    <t>本期純益</t>
    <phoneticPr fontId="14" type="noConversion"/>
  </si>
  <si>
    <r>
      <rPr>
        <sz val="14"/>
        <rFont val="標楷體"/>
        <family val="4"/>
        <charset val="136"/>
      </rPr>
      <t>稅前</t>
    </r>
    <phoneticPr fontId="14" type="noConversion"/>
  </si>
  <si>
    <r>
      <rPr>
        <sz val="14"/>
        <rFont val="標楷體"/>
        <family val="4"/>
        <charset val="136"/>
      </rPr>
      <t>稅後</t>
    </r>
    <phoneticPr fontId="14" type="noConversion"/>
  </si>
  <si>
    <t>基本每股盈餘</t>
    <phoneticPr fontId="5" type="noConversion"/>
  </si>
  <si>
    <t>負責人：</t>
    <phoneticPr fontId="5" type="noConversion"/>
  </si>
</sst>
</file>

<file path=xl/styles.xml><?xml version="1.0" encoding="utf-8"?>
<styleSheet xmlns="http://schemas.openxmlformats.org/spreadsheetml/2006/main">
  <numFmts count="9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76" formatCode="0.000"/>
    <numFmt numFmtId="177" formatCode="_-* #,##0_-;\-* #,##0_-;_-* &quot;-&quot;??_-;_-@_-"/>
    <numFmt numFmtId="178" formatCode="#,##0_);\(#,##0\)"/>
    <numFmt numFmtId="179" formatCode="&quot;$&quot;#,##0"/>
    <numFmt numFmtId="180" formatCode="&quot;$&quot;#,##0.00"/>
    <numFmt numFmtId="181" formatCode="0%_);\(0%\)"/>
  </numFmts>
  <fonts count="21">
    <font>
      <sz val="12"/>
      <name val="新細明體"/>
      <charset val="136"/>
    </font>
    <font>
      <sz val="18"/>
      <name val="標楷體"/>
      <family val="4"/>
      <charset val="136"/>
    </font>
    <font>
      <sz val="9"/>
      <name val="新細明體"/>
      <charset val="136"/>
    </font>
    <font>
      <sz val="14"/>
      <name val="新細明體"/>
      <family val="1"/>
      <charset val="136"/>
    </font>
    <font>
      <sz val="18"/>
      <name val="Book Antiqua"/>
      <family val="1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Book Antiqua"/>
      <family val="1"/>
    </font>
    <font>
      <sz val="12"/>
      <name val="新細明體"/>
      <family val="1"/>
      <charset val="136"/>
    </font>
    <font>
      <sz val="14"/>
      <name val="Times New Roman"/>
      <family val="1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b/>
      <sz val="12"/>
      <color indexed="81"/>
      <name val="細明體"/>
      <family val="3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13" fillId="0" borderId="0"/>
    <xf numFmtId="14" fontId="18" fillId="2" borderId="5">
      <alignment horizontal="center" vertical="center" wrapText="1"/>
    </xf>
    <xf numFmtId="0" fontId="19" fillId="0" borderId="0"/>
    <xf numFmtId="181" fontId="19" fillId="0" borderId="0" applyFont="0" applyFill="0" applyBorder="0" applyAlignment="0" applyProtection="0"/>
    <xf numFmtId="0" fontId="20" fillId="0" borderId="0" applyFill="0" applyBorder="0" applyProtection="0">
      <alignment horizontal="left" vertical="top"/>
    </xf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left" vertical="top" wrapText="1" inden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 indent="3"/>
    </xf>
    <xf numFmtId="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6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176" fontId="3" fillId="0" borderId="0" xfId="0" applyNumberFormat="1" applyFont="1"/>
    <xf numFmtId="3" fontId="7" fillId="0" borderId="0" xfId="0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" fontId="7" fillId="0" borderId="1" xfId="0" applyNumberFormat="1" applyFont="1" applyBorder="1" applyAlignment="1">
      <alignment horizontal="right" wrapText="1"/>
    </xf>
    <xf numFmtId="177" fontId="7" fillId="0" borderId="0" xfId="1" applyNumberFormat="1" applyFont="1" applyAlignment="1">
      <alignment horizontal="right" wrapText="1"/>
    </xf>
    <xf numFmtId="0" fontId="6" fillId="0" borderId="0" xfId="0" applyFont="1" applyAlignment="1">
      <alignment horizontal="left" vertical="top" wrapText="1" indent="5"/>
    </xf>
    <xf numFmtId="3" fontId="7" fillId="0" borderId="2" xfId="0" applyNumberFormat="1" applyFont="1" applyBorder="1" applyAlignment="1">
      <alignment horizontal="right" wrapText="1"/>
    </xf>
    <xf numFmtId="1" fontId="7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right"/>
    </xf>
    <xf numFmtId="9" fontId="7" fillId="0" borderId="0" xfId="0" applyNumberFormat="1" applyFont="1" applyAlignment="1">
      <alignment horizontal="right" wrapText="1"/>
    </xf>
    <xf numFmtId="43" fontId="7" fillId="0" borderId="1" xfId="1" applyFont="1" applyBorder="1" applyAlignment="1">
      <alignment horizontal="right" wrapText="1"/>
    </xf>
    <xf numFmtId="177" fontId="7" fillId="0" borderId="1" xfId="1" applyNumberFormat="1" applyFont="1" applyBorder="1" applyAlignment="1">
      <alignment horizontal="right" wrapText="1"/>
    </xf>
    <xf numFmtId="43" fontId="7" fillId="0" borderId="0" xfId="1" applyFont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178" fontId="7" fillId="0" borderId="0" xfId="0" applyNumberFormat="1" applyFont="1" applyBorder="1" applyAlignment="1">
      <alignment horizontal="right" wrapText="1"/>
    </xf>
    <xf numFmtId="6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6" fillId="0" borderId="0" xfId="0" applyFont="1"/>
    <xf numFmtId="179" fontId="7" fillId="0" borderId="3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/>
    <xf numFmtId="0" fontId="6" fillId="0" borderId="0" xfId="0" applyFont="1" applyAlignment="1">
      <alignment horizontal="justify"/>
    </xf>
    <xf numFmtId="0" fontId="1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6" fillId="0" borderId="0" xfId="2" applyFont="1"/>
    <xf numFmtId="0" fontId="6" fillId="0" borderId="0" xfId="2" applyFont="1" applyAlignment="1">
      <alignment horizontal="right"/>
    </xf>
    <xf numFmtId="0" fontId="9" fillId="0" borderId="0" xfId="2" applyFont="1"/>
    <xf numFmtId="0" fontId="6" fillId="0" borderId="1" xfId="2" applyFont="1" applyBorder="1" applyAlignment="1">
      <alignment horizontal="distributed" vertical="center"/>
    </xf>
    <xf numFmtId="0" fontId="9" fillId="0" borderId="0" xfId="2" applyFont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9" fillId="0" borderId="0" xfId="2" applyFont="1" applyAlignment="1">
      <alignment horizontal="center" vertical="center"/>
    </xf>
    <xf numFmtId="0" fontId="6" fillId="0" borderId="0" xfId="2" applyFont="1"/>
    <xf numFmtId="6" fontId="7" fillId="0" borderId="0" xfId="0" applyNumberFormat="1" applyFont="1" applyAlignment="1">
      <alignment wrapText="1"/>
    </xf>
    <xf numFmtId="0" fontId="7" fillId="0" borderId="0" xfId="0" applyFont="1" applyAlignment="1">
      <alignment horizontal="justify" wrapText="1"/>
    </xf>
    <xf numFmtId="0" fontId="7" fillId="0" borderId="0" xfId="2" applyFont="1"/>
    <xf numFmtId="9" fontId="9" fillId="0" borderId="0" xfId="2" applyNumberFormat="1" applyFont="1"/>
    <xf numFmtId="1" fontId="7" fillId="0" borderId="1" xfId="0" applyNumberFormat="1" applyFont="1" applyBorder="1" applyAlignment="1">
      <alignment horizontal="center" wrapText="1"/>
    </xf>
    <xf numFmtId="0" fontId="7" fillId="0" borderId="0" xfId="2" applyFont="1" applyAlignment="1">
      <alignment horizontal="right"/>
    </xf>
    <xf numFmtId="0" fontId="6" fillId="0" borderId="0" xfId="2" applyFont="1" applyAlignment="1">
      <alignment horizontal="left" indent="2"/>
    </xf>
    <xf numFmtId="1" fontId="7" fillId="0" borderId="0" xfId="0" applyNumberFormat="1" applyFont="1" applyAlignment="1">
      <alignment horizontal="center" wrapText="1"/>
    </xf>
    <xf numFmtId="177" fontId="7" fillId="0" borderId="1" xfId="1" applyNumberFormat="1" applyFont="1" applyBorder="1" applyAlignment="1">
      <alignment horizontal="center" wrapText="1"/>
    </xf>
    <xf numFmtId="0" fontId="6" fillId="0" borderId="0" xfId="2" applyFont="1" applyAlignment="1">
      <alignment horizontal="left" indent="4"/>
    </xf>
    <xf numFmtId="1" fontId="7" fillId="0" borderId="2" xfId="0" applyNumberFormat="1" applyFont="1" applyBorder="1" applyAlignment="1">
      <alignment horizontal="center" wrapText="1"/>
    </xf>
    <xf numFmtId="178" fontId="7" fillId="0" borderId="0" xfId="2" applyNumberFormat="1" applyFont="1" applyAlignment="1">
      <alignment horizontal="right"/>
    </xf>
    <xf numFmtId="178" fontId="7" fillId="0" borderId="0" xfId="2" applyNumberFormat="1" applyFont="1" applyAlignment="1">
      <alignment horizontal="center"/>
    </xf>
    <xf numFmtId="178" fontId="7" fillId="0" borderId="0" xfId="2" applyNumberFormat="1" applyFont="1" applyFill="1" applyAlignment="1">
      <alignment horizontal="right"/>
    </xf>
    <xf numFmtId="178" fontId="7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right"/>
    </xf>
    <xf numFmtId="178" fontId="7" fillId="0" borderId="0" xfId="2" applyNumberFormat="1" applyFont="1" applyBorder="1" applyAlignment="1">
      <alignment horizontal="center"/>
    </xf>
    <xf numFmtId="178" fontId="7" fillId="0" borderId="2" xfId="2" applyNumberFormat="1" applyFont="1" applyFill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2" xfId="2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wrapText="1"/>
    </xf>
    <xf numFmtId="0" fontId="7" fillId="0" borderId="0" xfId="2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9" fontId="9" fillId="0" borderId="0" xfId="2" applyNumberFormat="1" applyFont="1" applyBorder="1"/>
    <xf numFmtId="1" fontId="7" fillId="0" borderId="3" xfId="0" applyNumberFormat="1" applyFont="1" applyBorder="1" applyAlignment="1">
      <alignment horizontal="center" wrapText="1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distributed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/>
    <xf numFmtId="0" fontId="6" fillId="0" borderId="0" xfId="2" applyFont="1" applyAlignment="1"/>
    <xf numFmtId="8" fontId="7" fillId="0" borderId="4" xfId="0" applyNumberFormat="1" applyFont="1" applyBorder="1" applyAlignment="1">
      <alignment horizontal="center" wrapText="1"/>
    </xf>
    <xf numFmtId="180" fontId="3" fillId="0" borderId="0" xfId="0" applyNumberFormat="1" applyFont="1" applyBorder="1"/>
    <xf numFmtId="0" fontId="3" fillId="0" borderId="0" xfId="0" applyFont="1" applyBorder="1"/>
    <xf numFmtId="0" fontId="9" fillId="0" borderId="0" xfId="0" applyFont="1" applyBorder="1"/>
    <xf numFmtId="0" fontId="17" fillId="0" borderId="0" xfId="2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6" fontId="16" fillId="0" borderId="0" xfId="2" applyNumberFormat="1" applyFont="1"/>
    <xf numFmtId="3" fontId="16" fillId="0" borderId="0" xfId="2" applyNumberFormat="1" applyFont="1"/>
  </cellXfs>
  <cellStyles count="7">
    <cellStyle name="Heading" xfId="3"/>
    <cellStyle name="Normal_Worksheet in TB LS Blank Leadsheet Excel Template - Used by Trial Balance to Create Leadsheets_ -Print-   Journal Set - RJE -  Trial Balance 2261 (2008 4 22 下午 04 52 44) 的 工作表" xfId="4"/>
    <cellStyle name="Percent (0)" xfId="5"/>
    <cellStyle name="Tickmark" xfId="6"/>
    <cellStyle name="一般" xfId="0" builtinId="0"/>
    <cellStyle name="一般_SKIB2006_Chi[1]" xfId="2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topLeftCell="A7" zoomScale="75" zoomScaleNormal="75" workbookViewId="0">
      <selection activeCell="M31" sqref="M31"/>
    </sheetView>
  </sheetViews>
  <sheetFormatPr defaultRowHeight="19.5"/>
  <cols>
    <col min="1" max="1" width="49.25" style="2" customWidth="1"/>
    <col min="2" max="2" width="3.125" style="2" customWidth="1"/>
    <col min="3" max="3" width="18.25" style="2" customWidth="1"/>
    <col min="4" max="4" width="1.875" style="2" customWidth="1"/>
    <col min="5" max="5" width="6.25" style="2" customWidth="1"/>
    <col min="6" max="6" width="3.125" style="2" customWidth="1"/>
    <col min="7" max="7" width="17.5" style="2" customWidth="1"/>
    <col min="8" max="8" width="1.875" style="2" customWidth="1"/>
    <col min="9" max="9" width="7.25" style="2" customWidth="1"/>
    <col min="10" max="10" width="3.125" style="2" customWidth="1"/>
    <col min="11" max="11" width="31.25" style="2" bestFit="1" customWidth="1"/>
    <col min="12" max="12" width="2" style="2" customWidth="1"/>
    <col min="13" max="13" width="18.625" style="2" customWidth="1"/>
    <col min="14" max="14" width="1.625" style="2" customWidth="1"/>
    <col min="15" max="15" width="6.25" style="2" customWidth="1"/>
    <col min="16" max="16" width="3.125" style="2" customWidth="1"/>
    <col min="17" max="17" width="17.875" style="2" customWidth="1"/>
    <col min="18" max="18" width="1.625" style="2" customWidth="1"/>
    <col min="19" max="19" width="6.25" style="2" customWidth="1"/>
    <col min="20" max="20" width="6" style="2" bestFit="1" customWidth="1"/>
    <col min="21" max="16384" width="9" style="2"/>
  </cols>
  <sheetData>
    <row r="1" spans="1:2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5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25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0">
      <c r="A5" s="4"/>
    </row>
    <row r="6" spans="1:20" ht="24.95" customHeight="1">
      <c r="A6" s="5"/>
      <c r="B6" s="5"/>
      <c r="C6" s="6" t="s">
        <v>4</v>
      </c>
      <c r="D6" s="6"/>
      <c r="E6" s="6"/>
      <c r="F6" s="5"/>
      <c r="G6" s="7" t="s">
        <v>5</v>
      </c>
      <c r="H6" s="7"/>
      <c r="I6" s="7"/>
      <c r="J6" s="8"/>
      <c r="K6" s="8"/>
      <c r="L6" s="8"/>
      <c r="M6" s="7" t="str">
        <f>EndDateC</f>
        <v>一Ｏ二年三月三十一日</v>
      </c>
      <c r="N6" s="7"/>
      <c r="O6" s="7"/>
      <c r="P6" s="9"/>
      <c r="Q6" s="7" t="str">
        <f>EndDate1C</f>
        <v>一Ｏ一年三月三十一日</v>
      </c>
      <c r="R6" s="7"/>
      <c r="S6" s="7"/>
    </row>
    <row r="7" spans="1:20" s="16" customFormat="1" ht="24.95" customHeight="1">
      <c r="A7" s="10" t="s">
        <v>6</v>
      </c>
      <c r="B7" s="11"/>
      <c r="C7" s="12" t="s">
        <v>7</v>
      </c>
      <c r="D7" s="13"/>
      <c r="E7" s="12" t="s">
        <v>8</v>
      </c>
      <c r="F7" s="13"/>
      <c r="G7" s="12" t="s">
        <v>7</v>
      </c>
      <c r="H7" s="13"/>
      <c r="I7" s="12" t="s">
        <v>8</v>
      </c>
      <c r="J7" s="11"/>
      <c r="K7" s="10" t="s">
        <v>9</v>
      </c>
      <c r="L7" s="14"/>
      <c r="M7" s="12" t="s">
        <v>7</v>
      </c>
      <c r="N7" s="13"/>
      <c r="O7" s="12" t="s">
        <v>8</v>
      </c>
      <c r="P7" s="15"/>
      <c r="Q7" s="12" t="s">
        <v>7</v>
      </c>
      <c r="R7" s="13"/>
      <c r="S7" s="12" t="s">
        <v>8</v>
      </c>
    </row>
    <row r="8" spans="1:20" ht="24.95" customHeight="1">
      <c r="A8" s="17" t="s">
        <v>10</v>
      </c>
      <c r="B8" s="18"/>
      <c r="C8" s="19"/>
      <c r="D8" s="19"/>
      <c r="E8" s="19"/>
      <c r="F8" s="19"/>
      <c r="G8" s="19"/>
      <c r="H8" s="19"/>
      <c r="I8" s="19"/>
      <c r="J8" s="18"/>
      <c r="K8" s="17" t="s">
        <v>11</v>
      </c>
      <c r="L8" s="18"/>
      <c r="M8" s="19"/>
      <c r="N8" s="19"/>
      <c r="O8" s="19"/>
      <c r="P8" s="19"/>
      <c r="Q8" s="19"/>
      <c r="R8" s="19"/>
      <c r="S8" s="19"/>
    </row>
    <row r="9" spans="1:20" ht="24.95" customHeight="1">
      <c r="A9" s="20" t="s">
        <v>12</v>
      </c>
      <c r="B9" s="18"/>
      <c r="C9" s="21">
        <v>96150700</v>
      </c>
      <c r="D9" s="22"/>
      <c r="E9" s="23">
        <f>C9/$C$26*100</f>
        <v>67.29085484468898</v>
      </c>
      <c r="F9" s="22"/>
      <c r="G9" s="21">
        <v>116333651</v>
      </c>
      <c r="H9" s="22"/>
      <c r="I9" s="23">
        <f>G9/$G$26*100</f>
        <v>74.087231822015468</v>
      </c>
      <c r="J9" s="24"/>
      <c r="K9" s="20" t="s">
        <v>13</v>
      </c>
      <c r="L9" s="18"/>
      <c r="M9" s="25">
        <v>16472758</v>
      </c>
      <c r="N9" s="26"/>
      <c r="O9" s="27">
        <f>M9/$C$26*100</f>
        <v>11.528423271694216</v>
      </c>
      <c r="P9" s="28"/>
      <c r="Q9" s="25">
        <v>15592201</v>
      </c>
      <c r="R9" s="26"/>
      <c r="S9" s="27">
        <f t="shared" ref="S9:S10" si="0">Q9/$G$26*100</f>
        <v>9.9299127997148595</v>
      </c>
      <c r="T9" s="29"/>
    </row>
    <row r="10" spans="1:20" ht="24.95" customHeight="1">
      <c r="A10" s="20" t="s">
        <v>14</v>
      </c>
      <c r="B10" s="18"/>
      <c r="C10" s="30">
        <v>41081769</v>
      </c>
      <c r="D10" s="22"/>
      <c r="E10" s="23">
        <f>C10/$C$26*100</f>
        <v>28.75098521947363</v>
      </c>
      <c r="F10" s="22"/>
      <c r="G10" s="30">
        <v>20260933</v>
      </c>
      <c r="H10" s="22"/>
      <c r="I10" s="23">
        <f>G10/$G$26*100</f>
        <v>12.903200640555184</v>
      </c>
      <c r="J10" s="24"/>
      <c r="K10" s="20" t="s">
        <v>15</v>
      </c>
      <c r="L10" s="18"/>
      <c r="M10" s="31">
        <v>16594289</v>
      </c>
      <c r="N10" s="22"/>
      <c r="O10" s="32">
        <f>M10/$C$26*100</f>
        <v>11.613476473388326</v>
      </c>
      <c r="P10" s="28"/>
      <c r="Q10" s="31">
        <v>32361062</v>
      </c>
      <c r="R10" s="22"/>
      <c r="S10" s="27">
        <f t="shared" si="0"/>
        <v>20.609182998998417</v>
      </c>
      <c r="T10" s="29"/>
    </row>
    <row r="11" spans="1:20" ht="24.95" customHeight="1">
      <c r="A11" s="20" t="s">
        <v>16</v>
      </c>
      <c r="B11" s="18"/>
      <c r="C11" s="30">
        <v>269985</v>
      </c>
      <c r="D11" s="22"/>
      <c r="E11" s="23" t="s">
        <v>17</v>
      </c>
      <c r="F11" s="22"/>
      <c r="G11" s="33">
        <v>189172</v>
      </c>
      <c r="H11" s="22"/>
      <c r="I11" s="23" t="s">
        <v>17</v>
      </c>
      <c r="J11" s="24"/>
      <c r="K11" s="34" t="s">
        <v>18</v>
      </c>
      <c r="L11" s="18"/>
      <c r="M11" s="35">
        <f>SUM(M9:M10)</f>
        <v>33067047</v>
      </c>
      <c r="N11" s="22"/>
      <c r="O11" s="36">
        <f>M11/$C$26*100+1</f>
        <v>24.141899745082544</v>
      </c>
      <c r="P11" s="28"/>
      <c r="Q11" s="35">
        <f>SUM(Q9:Q10)</f>
        <v>47953263</v>
      </c>
      <c r="R11" s="22"/>
      <c r="S11" s="36">
        <f>SUM(S9:S10)</f>
        <v>30.539095798713277</v>
      </c>
      <c r="T11" s="29"/>
    </row>
    <row r="12" spans="1:20" ht="24.95" customHeight="1">
      <c r="A12" s="34" t="s">
        <v>19</v>
      </c>
      <c r="B12" s="18"/>
      <c r="C12" s="35">
        <f>SUM(C9:C11)</f>
        <v>137502454</v>
      </c>
      <c r="D12" s="22"/>
      <c r="E12" s="36">
        <f>C12/$C$26*100</f>
        <v>96.230788469584965</v>
      </c>
      <c r="F12" s="22"/>
      <c r="G12" s="35">
        <f>SUM(G9:G11)</f>
        <v>136783756</v>
      </c>
      <c r="H12" s="22"/>
      <c r="I12" s="36">
        <f>SUM(I9:I11)</f>
        <v>86.990432462570652</v>
      </c>
      <c r="J12" s="24"/>
      <c r="T12" s="29"/>
    </row>
    <row r="13" spans="1:20" ht="24.95" customHeight="1">
      <c r="J13" s="24"/>
      <c r="K13" s="37"/>
      <c r="L13" s="18"/>
      <c r="M13" s="22"/>
      <c r="N13" s="22"/>
      <c r="O13" s="22"/>
      <c r="P13" s="38"/>
      <c r="Q13" s="22"/>
      <c r="R13" s="22"/>
      <c r="S13" s="23"/>
      <c r="T13" s="29"/>
    </row>
    <row r="14" spans="1:20" ht="24.95" customHeight="1">
      <c r="A14" s="17" t="s">
        <v>20</v>
      </c>
      <c r="B14" s="18"/>
      <c r="C14" s="22"/>
      <c r="D14" s="22"/>
      <c r="E14" s="22"/>
      <c r="F14" s="26"/>
      <c r="G14" s="22"/>
      <c r="H14" s="22"/>
      <c r="I14" s="22"/>
      <c r="J14" s="24"/>
      <c r="K14" s="17" t="s">
        <v>21</v>
      </c>
      <c r="L14" s="18"/>
      <c r="M14" s="22"/>
      <c r="N14" s="22"/>
      <c r="O14" s="22"/>
      <c r="P14" s="39"/>
      <c r="Q14" s="22"/>
      <c r="R14" s="22"/>
      <c r="S14" s="23"/>
      <c r="T14" s="29"/>
    </row>
    <row r="15" spans="1:20" ht="24.95" customHeight="1">
      <c r="A15" s="20" t="s">
        <v>22</v>
      </c>
      <c r="B15" s="18"/>
      <c r="C15" s="40">
        <v>0</v>
      </c>
      <c r="D15" s="22"/>
      <c r="E15" s="32" t="s">
        <v>17</v>
      </c>
      <c r="F15" s="26"/>
      <c r="G15" s="41">
        <v>15003784</v>
      </c>
      <c r="H15" s="22"/>
      <c r="I15" s="32">
        <f t="shared" ref="I15" si="1">G15/$G$26*100</f>
        <v>9.555178693871186</v>
      </c>
      <c r="J15" s="24"/>
      <c r="K15" s="20" t="s">
        <v>23</v>
      </c>
      <c r="L15" s="18"/>
      <c r="M15" s="30">
        <v>6000000</v>
      </c>
      <c r="N15" s="22"/>
      <c r="O15" s="33">
        <f>M15/$C$26*100</f>
        <v>4.199086736426608</v>
      </c>
      <c r="P15" s="39"/>
      <c r="Q15" s="30">
        <v>6000000</v>
      </c>
      <c r="R15" s="22"/>
      <c r="S15" s="27">
        <f>Q15/$G$26*100</f>
        <v>3.8211075394865133</v>
      </c>
      <c r="T15" s="29"/>
    </row>
    <row r="16" spans="1:20" ht="24.95" customHeight="1">
      <c r="A16" s="20"/>
      <c r="B16" s="18"/>
      <c r="C16" s="42"/>
      <c r="D16" s="22"/>
      <c r="E16" s="22"/>
      <c r="F16" s="26"/>
      <c r="G16" s="22"/>
      <c r="H16" s="22"/>
      <c r="I16" s="23"/>
      <c r="J16" s="24"/>
      <c r="K16" s="20" t="s">
        <v>24</v>
      </c>
      <c r="L16" s="18"/>
      <c r="M16" s="22"/>
      <c r="N16" s="22"/>
      <c r="O16" s="22"/>
      <c r="P16" s="39"/>
      <c r="Q16" s="22"/>
      <c r="R16" s="22"/>
      <c r="S16" s="23"/>
      <c r="T16" s="29"/>
    </row>
    <row r="17" spans="1:20" ht="24.95" customHeight="1">
      <c r="A17" s="17" t="s">
        <v>25</v>
      </c>
      <c r="B17" s="18"/>
      <c r="C17" s="31">
        <v>435807</v>
      </c>
      <c r="D17" s="26"/>
      <c r="E17" s="32" t="s">
        <v>17</v>
      </c>
      <c r="F17" s="26"/>
      <c r="G17" s="31">
        <v>778545</v>
      </c>
      <c r="H17" s="22"/>
      <c r="I17" s="32" t="s">
        <v>17</v>
      </c>
      <c r="J17" s="24"/>
      <c r="K17" s="34" t="s">
        <v>26</v>
      </c>
      <c r="L17" s="18"/>
      <c r="M17" s="30">
        <v>13367984</v>
      </c>
      <c r="N17" s="22"/>
      <c r="O17" s="23">
        <f>M17/$C$26*100</f>
        <v>9.3555540511938506</v>
      </c>
      <c r="P17" s="39"/>
      <c r="Q17" s="30">
        <v>13367984</v>
      </c>
      <c r="R17" s="22"/>
      <c r="S17" s="27">
        <f>Q17/$G$26*100-1</f>
        <v>7.5134174083558456</v>
      </c>
      <c r="T17" s="29"/>
    </row>
    <row r="18" spans="1:20" ht="24.95" customHeight="1">
      <c r="A18" s="34"/>
      <c r="B18" s="18"/>
      <c r="C18" s="22"/>
      <c r="D18" s="22"/>
      <c r="E18" s="22"/>
      <c r="F18" s="22"/>
      <c r="G18" s="22"/>
      <c r="H18" s="22"/>
      <c r="I18" s="23"/>
      <c r="J18" s="24"/>
      <c r="K18" s="34" t="s">
        <v>27</v>
      </c>
      <c r="L18" s="18"/>
      <c r="M18" s="30">
        <v>90453182</v>
      </c>
      <c r="N18" s="22"/>
      <c r="O18" s="23">
        <f>M18/$C$26*100</f>
        <v>63.303459467296996</v>
      </c>
      <c r="P18" s="28"/>
      <c r="Q18" s="30">
        <v>90331290</v>
      </c>
      <c r="R18" s="22"/>
      <c r="S18" s="27">
        <f>Q18/$G$26*100-1</f>
        <v>56.527595545090449</v>
      </c>
      <c r="T18" s="29"/>
    </row>
    <row r="19" spans="1:20" ht="24.95" customHeight="1">
      <c r="A19" s="17" t="s">
        <v>28</v>
      </c>
      <c r="B19" s="18"/>
      <c r="C19" s="22"/>
      <c r="D19" s="22"/>
      <c r="E19" s="22"/>
      <c r="F19" s="22"/>
      <c r="G19" s="22"/>
      <c r="H19" s="22"/>
      <c r="I19" s="23"/>
      <c r="J19" s="24"/>
      <c r="K19" s="34" t="s">
        <v>29</v>
      </c>
      <c r="L19" s="18"/>
      <c r="M19" s="35">
        <f>SUM(M15:M18)</f>
        <v>109821166</v>
      </c>
      <c r="N19" s="22"/>
      <c r="O19" s="36">
        <f>M19/$C$26*100-1</f>
        <v>75.85810025491746</v>
      </c>
      <c r="P19" s="28"/>
      <c r="Q19" s="35">
        <f>SUM(Q15:Q18)</f>
        <v>109699274</v>
      </c>
      <c r="R19" s="22"/>
      <c r="S19" s="36">
        <f>SUM(S15:S18)+1</f>
        <v>68.862120492932803</v>
      </c>
      <c r="T19" s="29"/>
    </row>
    <row r="20" spans="1:20" ht="24.95" customHeight="1">
      <c r="A20" s="20" t="s">
        <v>30</v>
      </c>
      <c r="C20" s="43">
        <v>4456452</v>
      </c>
      <c r="D20" s="26"/>
      <c r="E20" s="27">
        <f>C20/$C$26*100+1</f>
        <v>4.118838080786972</v>
      </c>
      <c r="F20" s="44"/>
      <c r="G20" s="43">
        <v>4456452</v>
      </c>
      <c r="H20" s="26"/>
      <c r="I20" s="27">
        <f t="shared" ref="I20" si="2">G20/$G$26*100</f>
        <v>2.8380970560932921</v>
      </c>
      <c r="J20" s="24"/>
      <c r="T20" s="29"/>
    </row>
    <row r="21" spans="1:20" ht="24.95" customHeight="1">
      <c r="A21" s="20" t="s">
        <v>31</v>
      </c>
      <c r="C21" s="43">
        <v>630000</v>
      </c>
      <c r="D21" s="22"/>
      <c r="E21" s="27" t="s">
        <v>17</v>
      </c>
      <c r="F21" s="38"/>
      <c r="G21" s="43">
        <v>630000</v>
      </c>
      <c r="H21" s="22"/>
      <c r="I21" s="27" t="s">
        <v>17</v>
      </c>
      <c r="J21" s="24"/>
      <c r="T21" s="29"/>
    </row>
    <row r="22" spans="1:20" ht="24.95" customHeight="1">
      <c r="A22" s="20" t="s">
        <v>32</v>
      </c>
      <c r="C22" s="45">
        <v>-136500</v>
      </c>
      <c r="D22" s="22"/>
      <c r="E22" s="27" t="s">
        <v>17</v>
      </c>
      <c r="F22" s="38"/>
      <c r="G22" s="43" t="s">
        <v>17</v>
      </c>
      <c r="H22" s="22"/>
      <c r="I22" s="27" t="s">
        <v>17</v>
      </c>
      <c r="J22" s="24"/>
      <c r="T22" s="29"/>
    </row>
    <row r="23" spans="1:20" ht="24.95" customHeight="1">
      <c r="A23" s="20" t="s">
        <v>33</v>
      </c>
      <c r="C23" s="35">
        <f>SUM(C20:C22)</f>
        <v>4949952</v>
      </c>
      <c r="D23" s="22"/>
      <c r="E23" s="36">
        <f>SUM(E20:E22)</f>
        <v>4.118838080786972</v>
      </c>
      <c r="F23" s="38"/>
      <c r="G23" s="35">
        <f>SUM(G20:G22)</f>
        <v>5086452</v>
      </c>
      <c r="H23" s="22"/>
      <c r="I23" s="36">
        <f>SUM(I20:I22)</f>
        <v>2.8380970560932921</v>
      </c>
      <c r="J23" s="24"/>
      <c r="T23" s="29"/>
    </row>
    <row r="24" spans="1:20" ht="24.95" customHeight="1">
      <c r="J24" s="24"/>
      <c r="T24" s="29"/>
    </row>
    <row r="25" spans="1:20" ht="24.95" customHeight="1">
      <c r="A25" s="37"/>
      <c r="C25" s="22"/>
      <c r="D25" s="22"/>
      <c r="E25" s="22"/>
      <c r="F25" s="38"/>
      <c r="G25" s="22"/>
      <c r="H25" s="22"/>
      <c r="I25" s="22"/>
      <c r="J25" s="24"/>
      <c r="T25" s="29"/>
    </row>
    <row r="26" spans="1:20" ht="24.95" customHeight="1" thickBot="1">
      <c r="A26" s="17" t="s">
        <v>34</v>
      </c>
      <c r="C26" s="46">
        <f>C23+C15+C17+C12</f>
        <v>142888213</v>
      </c>
      <c r="D26" s="22"/>
      <c r="E26" s="47">
        <v>100</v>
      </c>
      <c r="F26" s="38"/>
      <c r="G26" s="46">
        <f>G20+G17+G15+G12</f>
        <v>157022537</v>
      </c>
      <c r="H26" s="22"/>
      <c r="I26" s="47">
        <v>100</v>
      </c>
      <c r="J26" s="38"/>
      <c r="K26" s="48" t="s">
        <v>35</v>
      </c>
      <c r="M26" s="49">
        <f>M11+M19</f>
        <v>142888213</v>
      </c>
      <c r="N26" s="50"/>
      <c r="O26" s="51">
        <v>100</v>
      </c>
      <c r="Q26" s="49">
        <f>Q11+Q19</f>
        <v>157652537</v>
      </c>
      <c r="R26" s="50"/>
      <c r="S26" s="51">
        <v>100</v>
      </c>
      <c r="T26" s="29"/>
    </row>
    <row r="27" spans="1:20" ht="20.25" thickTop="1">
      <c r="J27" s="38"/>
    </row>
    <row r="28" spans="1:20">
      <c r="J28" s="38"/>
    </row>
    <row r="29" spans="1:20">
      <c r="A29" s="52"/>
      <c r="J29" s="38"/>
    </row>
    <row r="30" spans="1:20">
      <c r="A30" s="48"/>
    </row>
    <row r="31" spans="1:20">
      <c r="A31" s="52"/>
    </row>
    <row r="32" spans="1:20">
      <c r="A32" s="52"/>
    </row>
    <row r="33" spans="1:15">
      <c r="A33" s="52"/>
    </row>
    <row r="34" spans="1:15" ht="21">
      <c r="A34" s="53" t="s">
        <v>36</v>
      </c>
      <c r="B34" s="54"/>
      <c r="C34" s="54"/>
      <c r="D34" s="54"/>
      <c r="E34" s="54"/>
      <c r="F34" s="54"/>
      <c r="G34" s="53" t="s">
        <v>37</v>
      </c>
      <c r="H34" s="53"/>
      <c r="I34" s="54"/>
      <c r="J34" s="54"/>
      <c r="K34" s="54"/>
      <c r="L34" s="54"/>
      <c r="M34" s="53" t="s">
        <v>38</v>
      </c>
    </row>
    <row r="35" spans="1:15">
      <c r="A35" s="52"/>
    </row>
    <row r="36" spans="1:15">
      <c r="A36" s="52"/>
    </row>
    <row r="37" spans="1:15">
      <c r="A37" s="52"/>
    </row>
    <row r="38" spans="1:15" ht="27.75" customHeight="1">
      <c r="N38" s="55"/>
      <c r="O38" s="55"/>
    </row>
    <row r="39" spans="1:15" ht="2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</sheetData>
  <mergeCells count="8">
    <mergeCell ref="A1:S1"/>
    <mergeCell ref="A2:S2"/>
    <mergeCell ref="A3:S3"/>
    <mergeCell ref="A4:S4"/>
    <mergeCell ref="C6:E6"/>
    <mergeCell ref="G6:I6"/>
    <mergeCell ref="M6:O6"/>
    <mergeCell ref="Q6:S6"/>
  </mergeCells>
  <phoneticPr fontId="2" type="noConversion"/>
  <pageMargins left="0.82677165354330717" right="0.43307086614173229" top="0.78740157480314965" bottom="0.39370078740157483" header="0.51181102362204722" footer="0.51181102362204722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workbookViewId="0">
      <selection activeCell="M31" sqref="M31"/>
    </sheetView>
  </sheetViews>
  <sheetFormatPr defaultRowHeight="15.75"/>
  <cols>
    <col min="1" max="1" width="35.375" style="58" customWidth="1"/>
    <col min="2" max="2" width="1.625" style="58" customWidth="1"/>
    <col min="3" max="3" width="18.125" style="58" customWidth="1"/>
    <col min="4" max="4" width="1.875" style="58" customWidth="1"/>
    <col min="5" max="5" width="11.125" style="58" customWidth="1"/>
    <col min="6" max="6" width="3.25" style="58" customWidth="1"/>
    <col min="7" max="7" width="17.75" style="58" customWidth="1"/>
    <col min="8" max="8" width="1.875" style="58" customWidth="1"/>
    <col min="9" max="9" width="10.625" style="58" customWidth="1"/>
    <col min="10" max="16384" width="9" style="58"/>
  </cols>
  <sheetData>
    <row r="1" spans="1:11" ht="21.75" customHeight="1">
      <c r="A1" s="56" t="s">
        <v>39</v>
      </c>
      <c r="B1" s="57"/>
      <c r="C1" s="57"/>
      <c r="D1" s="57"/>
      <c r="E1" s="57"/>
      <c r="F1" s="57"/>
      <c r="G1" s="57"/>
      <c r="H1" s="57"/>
      <c r="I1" s="57"/>
    </row>
    <row r="2" spans="1:11" ht="21.75" customHeight="1">
      <c r="A2" s="56" t="s">
        <v>40</v>
      </c>
      <c r="B2" s="57"/>
      <c r="C2" s="57"/>
      <c r="D2" s="57"/>
      <c r="E2" s="57"/>
      <c r="F2" s="57"/>
      <c r="G2" s="57"/>
      <c r="H2" s="57"/>
      <c r="I2" s="57"/>
    </row>
    <row r="3" spans="1:11" ht="21.75" customHeight="1">
      <c r="A3" s="56" t="s">
        <v>41</v>
      </c>
      <c r="B3" s="57"/>
      <c r="C3" s="57"/>
      <c r="D3" s="57"/>
      <c r="E3" s="57"/>
      <c r="F3" s="57"/>
      <c r="G3" s="57"/>
      <c r="H3" s="57"/>
      <c r="I3" s="57"/>
    </row>
    <row r="4" spans="1:11" s="60" customFormat="1" ht="20.25" customHeight="1">
      <c r="A4" s="59" t="s">
        <v>3</v>
      </c>
      <c r="B4" s="59"/>
      <c r="C4" s="59"/>
      <c r="D4" s="59"/>
      <c r="E4" s="59"/>
      <c r="F4" s="59"/>
      <c r="G4" s="59"/>
      <c r="H4" s="59"/>
      <c r="I4" s="59"/>
    </row>
    <row r="5" spans="1:11" s="60" customFormat="1" ht="18.75"/>
    <row r="6" spans="1:11" s="60" customFormat="1" ht="21.75" customHeight="1">
      <c r="C6" s="61" t="s">
        <v>42</v>
      </c>
      <c r="D6" s="61"/>
      <c r="E6" s="61"/>
      <c r="F6" s="62"/>
      <c r="G6" s="63" t="s">
        <v>43</v>
      </c>
      <c r="H6" s="63"/>
      <c r="I6" s="63"/>
    </row>
    <row r="7" spans="1:11" s="60" customFormat="1" ht="19.5">
      <c r="C7" s="12" t="s">
        <v>7</v>
      </c>
      <c r="D7" s="13"/>
      <c r="E7" s="12" t="s">
        <v>8</v>
      </c>
      <c r="F7" s="64"/>
      <c r="G7" s="12" t="s">
        <v>7</v>
      </c>
      <c r="H7" s="13"/>
      <c r="I7" s="12" t="s">
        <v>8</v>
      </c>
    </row>
    <row r="8" spans="1:11" s="60" customFormat="1" ht="19.5">
      <c r="A8" s="65" t="s">
        <v>44</v>
      </c>
      <c r="C8" s="66">
        <v>67841301</v>
      </c>
      <c r="D8" s="67"/>
      <c r="E8" s="19">
        <v>100</v>
      </c>
      <c r="F8" s="68"/>
      <c r="G8" s="66">
        <v>76043132</v>
      </c>
      <c r="H8" s="67"/>
      <c r="I8" s="19">
        <f>G8/$G$8*100</f>
        <v>100</v>
      </c>
      <c r="J8" s="69"/>
      <c r="K8" s="69"/>
    </row>
    <row r="9" spans="1:11" s="60" customFormat="1" ht="18.75">
      <c r="C9" s="50"/>
      <c r="D9" s="67"/>
      <c r="E9" s="19"/>
      <c r="F9" s="68"/>
      <c r="G9" s="50"/>
      <c r="H9" s="67"/>
      <c r="I9" s="19"/>
      <c r="J9" s="69"/>
      <c r="K9" s="69"/>
    </row>
    <row r="10" spans="1:11" s="60" customFormat="1" ht="19.5">
      <c r="A10" s="65" t="s">
        <v>45</v>
      </c>
      <c r="C10" s="31">
        <v>47666265</v>
      </c>
      <c r="D10" s="22"/>
      <c r="E10" s="70">
        <f>C10/$C$8*100</f>
        <v>70.261425263645819</v>
      </c>
      <c r="F10" s="71"/>
      <c r="G10" s="31">
        <v>52286241</v>
      </c>
      <c r="H10" s="22"/>
      <c r="I10" s="70">
        <f>G10/$G$8*100</f>
        <v>68.758663175525172</v>
      </c>
      <c r="J10" s="69"/>
      <c r="K10" s="69"/>
    </row>
    <row r="11" spans="1:11" s="60" customFormat="1" ht="18.75">
      <c r="C11" s="22"/>
      <c r="D11" s="22"/>
      <c r="E11" s="19"/>
      <c r="F11" s="71"/>
      <c r="G11" s="22"/>
      <c r="H11" s="22"/>
      <c r="I11" s="19"/>
      <c r="J11" s="69"/>
      <c r="K11" s="69"/>
    </row>
    <row r="12" spans="1:11" s="60" customFormat="1" ht="19.5">
      <c r="A12" s="65" t="s">
        <v>46</v>
      </c>
      <c r="C12" s="31">
        <f>C8-C10</f>
        <v>20175036</v>
      </c>
      <c r="D12" s="22"/>
      <c r="E12" s="70">
        <f>C12/$C$8*100</f>
        <v>29.738574736354185</v>
      </c>
      <c r="F12" s="71"/>
      <c r="G12" s="31">
        <f>G8-G10</f>
        <v>23756891</v>
      </c>
      <c r="H12" s="22"/>
      <c r="I12" s="70">
        <f>G12/$G$8*100</f>
        <v>31.241336824474825</v>
      </c>
      <c r="J12" s="69"/>
      <c r="K12" s="69"/>
    </row>
    <row r="13" spans="1:11" s="60" customFormat="1" ht="18.75">
      <c r="C13" s="22"/>
      <c r="D13" s="22"/>
      <c r="E13" s="19"/>
      <c r="F13" s="71"/>
      <c r="G13" s="22"/>
      <c r="H13" s="22"/>
      <c r="I13" s="19"/>
      <c r="J13" s="69"/>
      <c r="K13" s="69"/>
    </row>
    <row r="14" spans="1:11" s="60" customFormat="1" ht="19.5">
      <c r="A14" s="65" t="s">
        <v>47</v>
      </c>
      <c r="C14" s="22"/>
      <c r="D14" s="22"/>
      <c r="E14" s="19"/>
      <c r="F14" s="71"/>
      <c r="G14" s="22"/>
      <c r="H14" s="22"/>
      <c r="I14" s="19"/>
      <c r="J14" s="69"/>
      <c r="K14" s="69"/>
    </row>
    <row r="15" spans="1:11" s="60" customFormat="1" ht="19.5">
      <c r="A15" s="72" t="s">
        <v>48</v>
      </c>
      <c r="C15" s="30">
        <v>214287</v>
      </c>
      <c r="D15" s="22"/>
      <c r="E15" s="73" t="s">
        <v>49</v>
      </c>
      <c r="F15" s="71"/>
      <c r="G15" s="30">
        <v>192530</v>
      </c>
      <c r="H15" s="22"/>
      <c r="I15" s="73" t="s">
        <v>49</v>
      </c>
      <c r="J15" s="69"/>
      <c r="K15" s="69"/>
    </row>
    <row r="16" spans="1:11" s="60" customFormat="1" ht="19.5" hidden="1">
      <c r="A16" s="72" t="s">
        <v>50</v>
      </c>
      <c r="C16" s="33">
        <v>0</v>
      </c>
      <c r="D16" s="22"/>
      <c r="E16" s="73">
        <f>C16/$C$8*100</f>
        <v>0</v>
      </c>
      <c r="F16" s="71"/>
      <c r="G16" s="33">
        <v>0</v>
      </c>
      <c r="H16" s="22"/>
      <c r="I16" s="73" t="s">
        <v>49</v>
      </c>
      <c r="J16" s="69"/>
      <c r="K16" s="69"/>
    </row>
    <row r="17" spans="1:11" s="60" customFormat="1" ht="19.5">
      <c r="A17" s="72" t="s">
        <v>51</v>
      </c>
      <c r="C17" s="41">
        <v>0</v>
      </c>
      <c r="D17" s="22"/>
      <c r="E17" s="70" t="s">
        <v>49</v>
      </c>
      <c r="F17" s="71"/>
      <c r="G17" s="41">
        <v>139</v>
      </c>
      <c r="H17" s="22"/>
      <c r="I17" s="74" t="s">
        <v>49</v>
      </c>
      <c r="J17" s="69"/>
      <c r="K17" s="69"/>
    </row>
    <row r="18" spans="1:11" s="60" customFormat="1" ht="19.5">
      <c r="A18" s="75" t="s">
        <v>52</v>
      </c>
      <c r="C18" s="31">
        <f>SUM(C15:C17)</f>
        <v>214287</v>
      </c>
      <c r="D18" s="22"/>
      <c r="E18" s="70" t="s">
        <v>49</v>
      </c>
      <c r="F18" s="71"/>
      <c r="G18" s="31">
        <f>SUM(G15:G17)</f>
        <v>192669</v>
      </c>
      <c r="H18" s="22"/>
      <c r="I18" s="76" t="s">
        <v>49</v>
      </c>
      <c r="J18" s="69"/>
      <c r="K18" s="69"/>
    </row>
    <row r="19" spans="1:11" s="60" customFormat="1" ht="18.75">
      <c r="C19" s="77"/>
      <c r="D19" s="77"/>
      <c r="E19" s="78"/>
      <c r="F19" s="71"/>
      <c r="G19" s="77"/>
      <c r="H19" s="77"/>
      <c r="I19" s="78"/>
      <c r="J19" s="69"/>
      <c r="K19" s="69"/>
    </row>
    <row r="20" spans="1:11" s="60" customFormat="1" ht="19.5" hidden="1">
      <c r="A20" s="65" t="s">
        <v>53</v>
      </c>
      <c r="C20" s="77"/>
      <c r="D20" s="77"/>
      <c r="E20" s="78"/>
      <c r="F20" s="71"/>
      <c r="G20" s="77"/>
      <c r="H20" s="77"/>
      <c r="I20" s="78"/>
      <c r="J20" s="69"/>
      <c r="K20" s="69"/>
    </row>
    <row r="21" spans="1:11" s="60" customFormat="1" ht="19.5" hidden="1">
      <c r="A21" s="72" t="s">
        <v>54</v>
      </c>
      <c r="C21" s="79" t="s">
        <v>49</v>
      </c>
      <c r="D21" s="79"/>
      <c r="E21" s="80" t="s">
        <v>49</v>
      </c>
      <c r="F21" s="81"/>
      <c r="G21" s="79">
        <v>0</v>
      </c>
      <c r="H21" s="77"/>
      <c r="I21" s="82" t="s">
        <v>49</v>
      </c>
      <c r="J21" s="69"/>
      <c r="K21" s="69"/>
    </row>
    <row r="22" spans="1:11" s="60" customFormat="1" ht="19.5" hidden="1">
      <c r="A22" s="72" t="s">
        <v>55</v>
      </c>
      <c r="C22" s="79" t="s">
        <v>49</v>
      </c>
      <c r="D22" s="79"/>
      <c r="E22" s="80" t="s">
        <v>49</v>
      </c>
      <c r="F22" s="81"/>
      <c r="G22" s="79" t="s">
        <v>49</v>
      </c>
      <c r="H22" s="77"/>
      <c r="I22" s="78" t="s">
        <v>49</v>
      </c>
      <c r="J22" s="69"/>
      <c r="K22" s="69"/>
    </row>
    <row r="23" spans="1:11" s="60" customFormat="1" ht="19.5" hidden="1">
      <c r="A23" s="75" t="s">
        <v>56</v>
      </c>
      <c r="C23" s="83">
        <f>SUM(C22)</f>
        <v>0</v>
      </c>
      <c r="D23" s="84"/>
      <c r="E23" s="85" t="s">
        <v>49</v>
      </c>
      <c r="F23" s="71"/>
      <c r="G23" s="83" t="s">
        <v>49</v>
      </c>
      <c r="H23" s="84"/>
      <c r="I23" s="85" t="s">
        <v>49</v>
      </c>
      <c r="J23" s="69"/>
      <c r="K23" s="69"/>
    </row>
    <row r="24" spans="1:11" s="60" customFormat="1" ht="18.75" hidden="1">
      <c r="C24" s="77"/>
      <c r="D24" s="77"/>
      <c r="E24" s="78"/>
      <c r="F24" s="71"/>
      <c r="G24" s="77"/>
      <c r="H24" s="77"/>
      <c r="I24" s="78"/>
      <c r="J24" s="69"/>
      <c r="K24" s="69"/>
    </row>
    <row r="25" spans="1:11" s="60" customFormat="1" ht="19.5">
      <c r="A25" s="65" t="s">
        <v>57</v>
      </c>
      <c r="C25" s="30">
        <f>C12+C18-C23</f>
        <v>20389323</v>
      </c>
      <c r="D25" s="22"/>
      <c r="E25" s="73">
        <f>C25/$C$8*100</f>
        <v>30.054439846311322</v>
      </c>
      <c r="F25" s="71"/>
      <c r="G25" s="30">
        <f>G12+G18</f>
        <v>23949560</v>
      </c>
      <c r="H25" s="22"/>
      <c r="I25" s="86">
        <f>G25/$G$8*100</f>
        <v>31.494704873544659</v>
      </c>
      <c r="J25" s="69"/>
      <c r="K25" s="69"/>
    </row>
    <row r="26" spans="1:11" s="60" customFormat="1" ht="18.75">
      <c r="C26" s="22"/>
      <c r="D26" s="22"/>
      <c r="E26" s="19"/>
      <c r="F26" s="71"/>
      <c r="G26" s="22"/>
      <c r="H26" s="22"/>
      <c r="I26" s="19"/>
      <c r="J26" s="69"/>
      <c r="K26" s="69"/>
    </row>
    <row r="27" spans="1:11" s="60" customFormat="1" ht="19.5">
      <c r="A27" s="65" t="s">
        <v>58</v>
      </c>
      <c r="C27" s="31">
        <v>3478211</v>
      </c>
      <c r="D27" s="22"/>
      <c r="E27" s="70">
        <f>C27/$C$8*100</f>
        <v>5.1269815712997602</v>
      </c>
      <c r="F27" s="71"/>
      <c r="G27" s="31">
        <v>4078229</v>
      </c>
      <c r="H27" s="22"/>
      <c r="I27" s="70">
        <f>G27/$G$8*100</f>
        <v>5.3630471191007754</v>
      </c>
      <c r="J27" s="69"/>
      <c r="K27" s="69"/>
    </row>
    <row r="28" spans="1:11" s="60" customFormat="1" ht="18.75">
      <c r="C28" s="22"/>
      <c r="D28" s="22"/>
      <c r="E28" s="19"/>
      <c r="F28" s="87"/>
      <c r="G28" s="22"/>
      <c r="H28" s="22"/>
      <c r="I28" s="88"/>
      <c r="K28" s="89"/>
    </row>
    <row r="29" spans="1:11" s="60" customFormat="1" ht="20.25" thickBot="1">
      <c r="A29" s="65" t="s">
        <v>59</v>
      </c>
      <c r="C29" s="46">
        <f>C25-C27</f>
        <v>16911112</v>
      </c>
      <c r="D29" s="22"/>
      <c r="E29" s="90">
        <f>C29/$C$8*100</f>
        <v>24.92745827501156</v>
      </c>
      <c r="F29" s="71"/>
      <c r="G29" s="46">
        <f>G25-G27</f>
        <v>19871331</v>
      </c>
      <c r="H29" s="22"/>
      <c r="I29" s="90">
        <f>G29/$G$8*100</f>
        <v>26.131657754443889</v>
      </c>
      <c r="J29" s="69"/>
      <c r="K29" s="69"/>
    </row>
    <row r="30" spans="1:11" s="60" customFormat="1" ht="19.5" thickTop="1">
      <c r="C30" s="68"/>
      <c r="D30" s="68"/>
      <c r="E30" s="91"/>
      <c r="F30" s="68"/>
      <c r="G30" s="68"/>
      <c r="H30" s="68"/>
      <c r="I30" s="68"/>
    </row>
    <row r="31" spans="1:11" s="60" customFormat="1" ht="18.75">
      <c r="C31" s="68"/>
      <c r="D31" s="68"/>
      <c r="E31" s="68"/>
      <c r="F31" s="68"/>
      <c r="G31" s="68"/>
      <c r="H31" s="68"/>
      <c r="I31" s="68"/>
    </row>
    <row r="32" spans="1:11" s="60" customFormat="1" ht="18.75">
      <c r="C32" s="68"/>
      <c r="D32" s="68"/>
      <c r="E32" s="68"/>
      <c r="F32" s="68"/>
      <c r="G32" s="68"/>
      <c r="H32" s="68"/>
      <c r="I32" s="68"/>
    </row>
    <row r="33" spans="1:9" s="60" customFormat="1" ht="19.5">
      <c r="C33" s="61" t="str">
        <f>C6</f>
        <v>一Ｏ二年第一季</v>
      </c>
      <c r="D33" s="61"/>
      <c r="E33" s="61"/>
      <c r="F33" s="92"/>
      <c r="G33" s="61" t="str">
        <f>G6</f>
        <v>一Ｏ一年第一季</v>
      </c>
      <c r="H33" s="61"/>
      <c r="I33" s="61"/>
    </row>
    <row r="34" spans="1:9" s="60" customFormat="1" ht="19.5">
      <c r="C34" s="93" t="s">
        <v>60</v>
      </c>
      <c r="D34" s="94"/>
      <c r="E34" s="93" t="s">
        <v>61</v>
      </c>
      <c r="F34" s="4"/>
      <c r="G34" s="93" t="s">
        <v>60</v>
      </c>
      <c r="H34" s="94"/>
      <c r="I34" s="93" t="s">
        <v>61</v>
      </c>
    </row>
    <row r="35" spans="1:9" s="60" customFormat="1" ht="20.25" thickBot="1">
      <c r="A35" s="95" t="s">
        <v>62</v>
      </c>
      <c r="C35" s="96">
        <f>C25/600000</f>
        <v>33.982205</v>
      </c>
      <c r="D35" s="19"/>
      <c r="E35" s="96">
        <f>C29/600000</f>
        <v>28.185186666666667</v>
      </c>
      <c r="F35" s="19"/>
      <c r="G35" s="96">
        <f>G25/600000</f>
        <v>39.915933333333335</v>
      </c>
      <c r="H35" s="19"/>
      <c r="I35" s="96">
        <f>G29/600000</f>
        <v>33.118884999999999</v>
      </c>
    </row>
    <row r="36" spans="1:9" s="60" customFormat="1" ht="20.25" thickTop="1">
      <c r="C36" s="97"/>
      <c r="D36" s="97"/>
      <c r="E36" s="97"/>
      <c r="F36" s="98"/>
      <c r="G36" s="97"/>
      <c r="H36" s="97"/>
      <c r="I36" s="97"/>
    </row>
    <row r="37" spans="1:9" s="60" customFormat="1" ht="19.5">
      <c r="C37" s="99"/>
      <c r="D37" s="99"/>
      <c r="E37" s="99"/>
      <c r="F37" s="98"/>
      <c r="G37" s="99"/>
      <c r="H37" s="99"/>
      <c r="I37" s="99"/>
    </row>
    <row r="38" spans="1:9" s="60" customFormat="1" ht="18.75"/>
    <row r="50" spans="1:7" ht="21">
      <c r="A50" s="53" t="s">
        <v>63</v>
      </c>
      <c r="B50" s="100"/>
      <c r="C50" s="101" t="s">
        <v>37</v>
      </c>
      <c r="D50" s="100"/>
      <c r="E50" s="100"/>
      <c r="F50" s="100"/>
      <c r="G50" s="102" t="s">
        <v>38</v>
      </c>
    </row>
    <row r="354" spans="1:1">
      <c r="A354" s="103"/>
    </row>
    <row r="355" spans="1:1">
      <c r="A355" s="104"/>
    </row>
    <row r="356" spans="1:1">
      <c r="A356" s="103"/>
    </row>
    <row r="358" spans="1:1">
      <c r="A358" s="103"/>
    </row>
    <row r="359" spans="1:1">
      <c r="A359" s="104"/>
    </row>
    <row r="360" spans="1:1">
      <c r="A360" s="103"/>
    </row>
    <row r="362" spans="1:1">
      <c r="A362" s="103"/>
    </row>
    <row r="363" spans="1:1">
      <c r="A363" s="104"/>
    </row>
    <row r="364" spans="1:1">
      <c r="A364" s="103"/>
    </row>
    <row r="398" spans="1:1">
      <c r="A398" s="103"/>
    </row>
    <row r="399" spans="1:1">
      <c r="A399" s="104"/>
    </row>
    <row r="400" spans="1:1">
      <c r="A400" s="104"/>
    </row>
    <row r="401" spans="1:1">
      <c r="A401" s="104"/>
    </row>
    <row r="402" spans="1:1">
      <c r="A402" s="103"/>
    </row>
    <row r="403" spans="1:1">
      <c r="A403" s="103"/>
    </row>
    <row r="404" spans="1:1">
      <c r="A404" s="103"/>
    </row>
    <row r="405" spans="1:1">
      <c r="A405" s="103"/>
    </row>
    <row r="406" spans="1:1">
      <c r="A406" s="104"/>
    </row>
    <row r="407" spans="1:1">
      <c r="A407" s="104"/>
    </row>
    <row r="408" spans="1:1">
      <c r="A408" s="104"/>
    </row>
    <row r="409" spans="1:1">
      <c r="A409" s="103"/>
    </row>
    <row r="410" spans="1:1">
      <c r="A410" s="103"/>
    </row>
    <row r="600" spans="1:1">
      <c r="A600" s="103"/>
    </row>
  </sheetData>
  <mergeCells count="8">
    <mergeCell ref="C33:E33"/>
    <mergeCell ref="G33:I33"/>
    <mergeCell ref="A1:I1"/>
    <mergeCell ref="A2:I2"/>
    <mergeCell ref="A3:I3"/>
    <mergeCell ref="A4:I4"/>
    <mergeCell ref="C6:E6"/>
    <mergeCell ref="G6:I6"/>
  </mergeCells>
  <phoneticPr fontId="2" type="noConversion"/>
  <pageMargins left="0.94488188976377963" right="0.7480314960629921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17</vt:i4>
      </vt:variant>
    </vt:vector>
  </HeadingPairs>
  <TitlesOfParts>
    <vt:vector size="19" baseType="lpstr">
      <vt:lpstr>BS-中</vt:lpstr>
      <vt:lpstr>IS-中</vt:lpstr>
      <vt:lpstr>'BS-中'!_Col01</vt:lpstr>
      <vt:lpstr>'BS-中'!_Col02</vt:lpstr>
      <vt:lpstr>'BS-中'!_Col03</vt:lpstr>
      <vt:lpstr>'BS-中'!_Col04</vt:lpstr>
      <vt:lpstr>'BS-中'!ActDesc</vt:lpstr>
      <vt:lpstr>'BS-中'!ActDesc_P2</vt:lpstr>
      <vt:lpstr>'BS-中'!ClientNameC</vt:lpstr>
      <vt:lpstr>'IS-中'!Col02_1</vt:lpstr>
      <vt:lpstr>'IS-中'!Col03_1</vt:lpstr>
      <vt:lpstr>'IS-中'!Col04_1</vt:lpstr>
      <vt:lpstr>'BS-中'!Col04_P2</vt:lpstr>
      <vt:lpstr>'BS-中'!DataEnd</vt:lpstr>
      <vt:lpstr>'BS-中'!EndDate1C</vt:lpstr>
      <vt:lpstr>'BS-中'!EndDate1C_1</vt:lpstr>
      <vt:lpstr>'BS-中'!EndDateC</vt:lpstr>
      <vt:lpstr>'BS-中'!EndDateC_1</vt:lpstr>
      <vt:lpstr>'BS-中'!EndDayC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F225159977</dc:creator>
  <cp:lastModifiedBy>F225159977</cp:lastModifiedBy>
  <dcterms:created xsi:type="dcterms:W3CDTF">2013-05-09T01:39:29Z</dcterms:created>
  <dcterms:modified xsi:type="dcterms:W3CDTF">2013-05-09T01:40:03Z</dcterms:modified>
</cp:coreProperties>
</file>